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5EDD6C5-E0A9-47F8-AC0C-67AC64B1ADD8}" xr6:coauthVersionLast="36" xr6:coauthVersionMax="36" xr10:uidLastSave="{00000000-0000-0000-0000-000000000000}"/>
  <bookViews>
    <workbookView xWindow="0" yWindow="0" windowWidth="20490" windowHeight="6945" activeTab="2" xr2:uid="{00000000-000D-0000-FFFF-FFFF00000000}"/>
  </bookViews>
  <sheets>
    <sheet name="Bilant" sheetId="1" r:id="rId1"/>
    <sheet name="CPP" sheetId="2" r:id="rId2"/>
    <sheet name="Cash Flow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F5" i="2" l="1"/>
  <c r="E5" i="2"/>
  <c r="E9" i="2" s="1"/>
  <c r="D5" i="2"/>
  <c r="D9" i="2" s="1"/>
  <c r="C5" i="2"/>
  <c r="C9" i="2" s="1"/>
  <c r="H28" i="1"/>
  <c r="G28" i="1"/>
  <c r="F28" i="1"/>
  <c r="E28" i="1"/>
  <c r="F9" i="2" l="1"/>
  <c r="F8" i="2" l="1"/>
  <c r="F24" i="2" s="1"/>
  <c r="F15" i="2"/>
  <c r="C8" i="2"/>
  <c r="C24" i="2" s="1"/>
  <c r="C12" i="3"/>
  <c r="C15" i="2"/>
  <c r="C27" i="3" s="1"/>
  <c r="C24" i="3" s="1"/>
  <c r="D8" i="2"/>
  <c r="D24" i="2" s="1"/>
  <c r="D12" i="3"/>
  <c r="D15" i="2"/>
  <c r="D27" i="3" s="1"/>
  <c r="D24" i="3" s="1"/>
  <c r="E8" i="2"/>
  <c r="E24" i="2" s="1"/>
  <c r="E15" i="2"/>
  <c r="E27" i="3" s="1"/>
  <c r="E24" i="3" s="1"/>
  <c r="H22" i="1"/>
  <c r="H15" i="1"/>
  <c r="H16" i="1"/>
  <c r="C6" i="3"/>
  <c r="C5" i="3" s="1"/>
  <c r="C10" i="3" s="1"/>
  <c r="C13" i="3"/>
  <c r="C14" i="3"/>
  <c r="C15" i="3"/>
  <c r="C16" i="3"/>
  <c r="C17" i="3"/>
  <c r="C23" i="3"/>
  <c r="D6" i="3"/>
  <c r="D5" i="3" s="1"/>
  <c r="D13" i="3"/>
  <c r="D15" i="3"/>
  <c r="D16" i="3"/>
  <c r="D17" i="3"/>
  <c r="D23" i="3"/>
  <c r="E6" i="3"/>
  <c r="E12" i="3"/>
  <c r="E13" i="3"/>
  <c r="E14" i="3"/>
  <c r="E15" i="3"/>
  <c r="E16" i="3"/>
  <c r="E17" i="3"/>
  <c r="E23" i="3"/>
  <c r="F6" i="3"/>
  <c r="F12" i="3"/>
  <c r="F13" i="3"/>
  <c r="F14" i="3"/>
  <c r="F15" i="3"/>
  <c r="F16" i="3"/>
  <c r="F17" i="3"/>
  <c r="F23" i="3"/>
  <c r="F27" i="3"/>
  <c r="F24" i="3" s="1"/>
  <c r="E27" i="1"/>
  <c r="F27" i="1"/>
  <c r="G27" i="1"/>
  <c r="H27" i="1"/>
  <c r="F22" i="3"/>
  <c r="E22" i="3"/>
  <c r="D22" i="3"/>
  <c r="D20" i="3"/>
  <c r="F9" i="3"/>
  <c r="E9" i="3"/>
  <c r="C20" i="3"/>
  <c r="E22" i="1"/>
  <c r="E36" i="1"/>
  <c r="E41" i="1"/>
  <c r="F36" i="1"/>
  <c r="E31" i="1"/>
  <c r="E25" i="1"/>
  <c r="F25" i="1" s="1"/>
  <c r="G25" i="1" s="1"/>
  <c r="H25" i="1" s="1"/>
  <c r="F16" i="1"/>
  <c r="E16" i="1"/>
  <c r="F15" i="1"/>
  <c r="E15" i="1"/>
  <c r="F22" i="1"/>
  <c r="F31" i="1"/>
  <c r="G15" i="1"/>
  <c r="G16" i="1"/>
  <c r="G22" i="1"/>
  <c r="D21" i="3" l="1"/>
  <c r="F21" i="3"/>
  <c r="G31" i="1"/>
  <c r="G36" i="1"/>
  <c r="H31" i="1"/>
  <c r="H36" i="1"/>
  <c r="E21" i="3"/>
  <c r="E5" i="3"/>
  <c r="F5" i="3"/>
  <c r="E11" i="3"/>
  <c r="D11" i="3"/>
  <c r="D29" i="3" s="1"/>
  <c r="D30" i="3" s="1"/>
  <c r="F11" i="3"/>
  <c r="F29" i="3" s="1"/>
  <c r="C11" i="3"/>
  <c r="C29" i="3" s="1"/>
  <c r="C30" i="3" s="1"/>
  <c r="C31" i="3" s="1"/>
  <c r="D4" i="3" s="1"/>
  <c r="F17" i="2"/>
  <c r="F25" i="2" s="1"/>
  <c r="E17" i="2"/>
  <c r="E19" i="2" s="1"/>
  <c r="C17" i="2"/>
  <c r="C20" i="2" s="1"/>
  <c r="D17" i="2"/>
  <c r="D19" i="2" s="1"/>
  <c r="E29" i="3" l="1"/>
  <c r="F30" i="3"/>
  <c r="E30" i="3"/>
  <c r="E18" i="1"/>
  <c r="E20" i="1" s="1"/>
  <c r="E23" i="1" s="1"/>
  <c r="E24" i="1" s="1"/>
  <c r="E25" i="2"/>
  <c r="E27" i="2" s="1"/>
  <c r="F19" i="2"/>
  <c r="D10" i="3"/>
  <c r="D31" i="3"/>
  <c r="D25" i="2"/>
  <c r="D27" i="2" s="1"/>
  <c r="E20" i="2"/>
  <c r="F20" i="2"/>
  <c r="D20" i="2"/>
  <c r="C19" i="2"/>
  <c r="C25" i="2"/>
  <c r="C28" i="2" s="1"/>
  <c r="F27" i="2"/>
  <c r="F28" i="2"/>
  <c r="E44" i="1" l="1"/>
  <c r="C33" i="3"/>
  <c r="E28" i="2"/>
  <c r="D28" i="2"/>
  <c r="E4" i="3"/>
  <c r="F18" i="1"/>
  <c r="F20" i="1" s="1"/>
  <c r="C27" i="2"/>
  <c r="H39" i="1"/>
  <c r="F30" i="2" s="1"/>
  <c r="F39" i="1"/>
  <c r="D30" i="2" s="1"/>
  <c r="G39" i="1"/>
  <c r="E30" i="2" s="1"/>
  <c r="E39" i="1" l="1"/>
  <c r="C30" i="2" s="1"/>
  <c r="E31" i="3"/>
  <c r="E10" i="3"/>
  <c r="F23" i="1"/>
  <c r="F24" i="1" s="1"/>
  <c r="F44" i="1"/>
  <c r="D33" i="3"/>
  <c r="F37" i="1"/>
  <c r="E42" i="1" l="1"/>
  <c r="E45" i="1" s="1"/>
  <c r="E46" i="1" s="1"/>
  <c r="F4" i="3"/>
  <c r="G18" i="1"/>
  <c r="G20" i="1" s="1"/>
  <c r="F42" i="1"/>
  <c r="F45" i="1" s="1"/>
  <c r="F46" i="1" s="1"/>
  <c r="G37" i="1"/>
  <c r="E33" i="3" l="1"/>
  <c r="F10" i="3"/>
  <c r="F31" i="3"/>
  <c r="G23" i="1"/>
  <c r="G24" i="1" s="1"/>
  <c r="G44" i="1"/>
  <c r="H37" i="1"/>
  <c r="H42" i="1" s="1"/>
  <c r="H45" i="1" s="1"/>
  <c r="G42" i="1"/>
  <c r="G45" i="1" s="1"/>
  <c r="G46" i="1" l="1"/>
  <c r="H18" i="1"/>
  <c r="H20" i="1" s="1"/>
  <c r="H23" i="1" l="1"/>
  <c r="H24" i="1" s="1"/>
  <c r="H44" i="1"/>
  <c r="H46" i="1" s="1"/>
  <c r="F33" i="3"/>
</calcChain>
</file>

<file path=xl/sharedStrings.xml><?xml version="1.0" encoding="utf-8"?>
<sst xmlns="http://schemas.openxmlformats.org/spreadsheetml/2006/main" count="123" uniqueCount="110">
  <si>
    <t>BILANT PREVIZIONAT</t>
  </si>
  <si>
    <t>Nr. rd.</t>
  </si>
  <si>
    <t>perioada</t>
  </si>
  <si>
    <t>Denumirea elementului</t>
  </si>
  <si>
    <t>A</t>
  </si>
  <si>
    <t>B</t>
  </si>
  <si>
    <t xml:space="preserve">ACTIVE IMOBILIZATE                         </t>
  </si>
  <si>
    <r>
      <t>I. IMOBILIZĂRI NECORPORALE</t>
    </r>
    <r>
      <rPr>
        <sz val="11"/>
        <color indexed="8"/>
        <rFont val="Times New Roman"/>
        <family val="1"/>
      </rPr>
      <t xml:space="preserve">  (ct. 201 + 203 + 205 +206+ 2071 +4094+ 208 -280 - 290)</t>
    </r>
  </si>
  <si>
    <r>
      <t>II. IMOBILIZĂRI CORPORALE</t>
    </r>
    <r>
      <rPr>
        <sz val="11"/>
        <color indexed="8"/>
        <rFont val="Times New Roman"/>
        <family val="1"/>
      </rPr>
      <t xml:space="preserve"> (ct. 211 + 212 + 213 + 214 + 215+216+217+223 + 224 + 227+231 + 235+4093 - 281 - 291 - 2931-2935)</t>
    </r>
  </si>
  <si>
    <t xml:space="preserve">III. IMOBILIZĂRI FINANCIARE </t>
  </si>
  <si>
    <t xml:space="preserve">(ct. 261 + +262+263 + 265 + 266+267* - 296*)       </t>
  </si>
  <si>
    <t xml:space="preserve">ACTIVE IMOBILIZATE - TOTAL (rd. 01+02+ 03)                             </t>
  </si>
  <si>
    <t xml:space="preserve">ACTIVE CIRCULANTE                          </t>
  </si>
  <si>
    <r>
      <t xml:space="preserve">I. STOCURI </t>
    </r>
    <r>
      <rPr>
        <sz val="11"/>
        <color indexed="8"/>
        <rFont val="Times New Roman"/>
        <family val="1"/>
      </rPr>
      <t>ct.301+302+303+321+322+/-308+323+326 +327+328+331 +332+341+345+346+347 +/-348   +351+354 +356+357+358+361+/-368+371+/-378+381+/-388 +4091-391- 392-393-394-395-396-397-398 - din ct.4428</t>
    </r>
  </si>
  <si>
    <r>
      <rPr>
        <b/>
        <sz val="11"/>
        <color indexed="8"/>
        <rFont val="Times New Roman"/>
        <family val="1"/>
      </rPr>
      <t>II. CREANŢE</t>
    </r>
    <r>
      <rPr>
        <sz val="11"/>
        <color indexed="8"/>
        <rFont val="Times New Roman"/>
        <family val="1"/>
      </rPr>
      <t xml:space="preserve"> (ct.267*296*+4092+411+413+418+425 +4282  +431**+437**+4382+441**+4424+din ct.4428**+444** +445  +446**+447**    + 4482 + 451**+453**  +456**  +4582 +461+ 4662+473** - 491 - 495 - 496+5187)</t>
    </r>
  </si>
  <si>
    <r>
      <t xml:space="preserve">III. INVESTIŢII </t>
    </r>
    <r>
      <rPr>
        <sz val="11"/>
        <color indexed="8"/>
        <rFont val="Times New Roman"/>
        <family val="1"/>
      </rPr>
      <t>(ct.501+505+506  +507+din ct.508+5113 +5114-591-595-596-598)</t>
    </r>
  </si>
  <si>
    <t xml:space="preserve">IV. CASA ŞI CONTURI LA BĂNCI </t>
  </si>
  <si>
    <r>
      <t>(d</t>
    </r>
    <r>
      <rPr>
        <sz val="11"/>
        <color indexed="8"/>
        <rFont val="Times New Roman"/>
        <family val="1"/>
      </rPr>
      <t>in ct.508+ct. 5112 + 512 + 531 + 532 + 541 + 542)</t>
    </r>
  </si>
  <si>
    <t>ACTIVE CIRCULANTE - TOTAL (rd. 05+06+07+ 08)</t>
  </si>
  <si>
    <t>CHELTUIELI ÎN AVANS (ct. 471)</t>
  </si>
  <si>
    <r>
      <t xml:space="preserve">DATORII SUMELE CARE TREBUIE PLĂTITE ÎNTR-O PERIOADĂ DE PÂNĂ LA UN AN </t>
    </r>
    <r>
      <rPr>
        <sz val="11"/>
        <color indexed="8"/>
        <rFont val="Times New Roman"/>
        <family val="1"/>
      </rPr>
      <t xml:space="preserve">(ct. 161 + 162 + 166 + 167 + 168 - 169 + 269 + 401 + 403 + 404 + 405 + 408 + 419 + 421 + 423 + 424 + 426 + 427 + 4281 + 431*** + 437*** + 4381 + 441*** + 4423 + 4428*** + 444*** + 446*** + 447*** + 4481 + 451*** + 453*** + 455 + 456*** + 457 + 4581 + 462 + 473*** + 509 + 5186 + 519)   </t>
    </r>
  </si>
  <si>
    <t>ACTIVE CIRCULANTE/DATORII CURENTE NETE (rd. 09 +10-11)</t>
  </si>
  <si>
    <t>TOTAL ACTIVE MINUS DATORII CURENTE (rd. 04 + 12)</t>
  </si>
  <si>
    <t>G.</t>
  </si>
  <si>
    <t xml:space="preserve">DATORII: SUMELE CARE TREBUIE PLĂTITE ÎNTR-O PERIOADĂ MAI MARE DE UN AN </t>
  </si>
  <si>
    <t>(ct.161+162+166+167+168+169+269+401+403+404+   405+408 +419+421+423 +424 +426+427+4281+431***  +437***+4381 +441*** +4423+4428***+444*** + 446***+447***+4481 +451***+453*** +455+456*** +4581 +462+4661 +473*** +509+5186+519</t>
  </si>
  <si>
    <r>
      <t>VENITURI ÎN AVANS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(rd.16+17),</t>
    </r>
    <r>
      <rPr>
        <sz val="11"/>
        <color indexed="8"/>
        <rFont val="Times New Roman"/>
        <family val="1"/>
      </rPr>
      <t xml:space="preserve"> din care:</t>
    </r>
  </si>
  <si>
    <t>1.Subvenţii pentru investiţii</t>
  </si>
  <si>
    <r>
      <t xml:space="preserve">2.Venituri înregistrate în avans (ct. 472) </t>
    </r>
    <r>
      <rPr>
        <sz val="11"/>
        <color indexed="8"/>
        <rFont val="Times New Roman"/>
        <family val="1"/>
      </rPr>
      <t xml:space="preserve">                              </t>
    </r>
  </si>
  <si>
    <t xml:space="preserve">CAPITAL ŞI REZERVE                         </t>
  </si>
  <si>
    <r>
      <t xml:space="preserve">I. CAPITAL (rd.19+20), </t>
    </r>
    <r>
      <rPr>
        <sz val="11"/>
        <color indexed="8"/>
        <rFont val="Times New Roman"/>
        <family val="1"/>
      </rPr>
      <t>din care:</t>
    </r>
  </si>
  <si>
    <t>1. capital subscris vărsat (ct. 1012)</t>
  </si>
  <si>
    <t>2.capital subscris nevărsat (ct. 1011)</t>
  </si>
  <si>
    <r>
      <rPr>
        <b/>
        <sz val="11"/>
        <color indexed="8"/>
        <rFont val="Times New Roman"/>
        <family val="1"/>
      </rPr>
      <t>Alte elemente de capitaluri proprii</t>
    </r>
    <r>
      <rPr>
        <sz val="11"/>
        <color indexed="8"/>
        <rFont val="Times New Roman"/>
        <family val="1"/>
      </rPr>
      <t xml:space="preserve"> (ct. 1031)</t>
    </r>
  </si>
  <si>
    <r>
      <t>III. REZERVE DIN REEVALUARE</t>
    </r>
    <r>
      <rPr>
        <sz val="11"/>
        <color indexed="8"/>
        <rFont val="Times New Roman"/>
        <family val="1"/>
      </rPr>
      <t>(ct. 105)</t>
    </r>
  </si>
  <si>
    <r>
      <t>IV. REZERVE</t>
    </r>
    <r>
      <rPr>
        <sz val="11"/>
        <color indexed="8"/>
        <rFont val="Times New Roman"/>
        <family val="1"/>
      </rPr>
      <t xml:space="preserve"> (ct. 106)</t>
    </r>
  </si>
  <si>
    <r>
      <t xml:space="preserve">V. PROFITUL SAU PIERDEREA        REPORTAT(Ă) </t>
    </r>
    <r>
      <rPr>
        <sz val="11"/>
        <color indexed="8"/>
        <rFont val="Times New Roman"/>
        <family val="1"/>
      </rPr>
      <t>(ct. 117)</t>
    </r>
    <r>
      <rPr>
        <b/>
        <sz val="11"/>
        <color indexed="8"/>
        <rFont val="Times New Roman"/>
        <family val="1"/>
      </rPr>
      <t xml:space="preserve">  </t>
    </r>
  </si>
  <si>
    <t>SOLD C</t>
  </si>
  <si>
    <t>SOLD D</t>
  </si>
  <si>
    <r>
      <t xml:space="preserve">VI. PROFITUL SAU PIERDEREA  EXERCIŢIULUI FINANCIAR </t>
    </r>
    <r>
      <rPr>
        <sz val="11"/>
        <color indexed="8"/>
        <rFont val="Times New Roman"/>
        <family val="1"/>
      </rPr>
      <t>(ct. 121)</t>
    </r>
    <r>
      <rPr>
        <b/>
        <sz val="11"/>
        <color indexed="8"/>
        <rFont val="Times New Roman"/>
        <family val="1"/>
      </rPr>
      <t xml:space="preserve"> </t>
    </r>
  </si>
  <si>
    <t>Repartizarea profitului (ct. 129)</t>
  </si>
  <si>
    <t>CAPITALURI - TOTAL  (rd. 18+21+22+23+24-25+26-27-28)</t>
  </si>
  <si>
    <t>total activ</t>
  </si>
  <si>
    <t>total pasiv</t>
  </si>
  <si>
    <t>CONTUL DE PROFIT ŞI PIERDERE PRESCURTAT</t>
  </si>
  <si>
    <t>AN 2018</t>
  </si>
  <si>
    <t>AN 2019</t>
  </si>
  <si>
    <t>AN 2020</t>
  </si>
  <si>
    <t>Cifra de afaceri netă</t>
  </si>
  <si>
    <t xml:space="preserve"> VENITURI DIN EXPLOATARE (ct.701+702+703+704+705+706+707+708) </t>
  </si>
  <si>
    <t xml:space="preserve">Alte venituri din exploatare (ct.751+758+7815) </t>
  </si>
  <si>
    <t>VENITURI DIN EXPLOATARE – TOTAL rd.2+3</t>
  </si>
  <si>
    <t>Cheltuieli cu materii prime/marfuri şi materiale consumabile aferente activităţii desfaşurate</t>
  </si>
  <si>
    <t>Salarii (inclusiv cheltuielile aferente)</t>
  </si>
  <si>
    <t>Chirii</t>
  </si>
  <si>
    <t>Utilităţi</t>
  </si>
  <si>
    <t>Costuri funcţionare birou, Cheltuieli de marketing, Reparaţii/Întreţinere</t>
  </si>
  <si>
    <t>Asigurări</t>
  </si>
  <si>
    <t>Impozite, taxe şi vărsăminte asimilate,  Impozitul pe profit</t>
  </si>
  <si>
    <t>Alte cheltuieli</t>
  </si>
  <si>
    <t>TOTAL CHELTUIELI( RD.5-12)</t>
  </si>
  <si>
    <t>PROFITUL SAU PIERDEREA DIN EXPLOATARE:</t>
  </si>
  <si>
    <t>Profit ( RD.4-13)</t>
  </si>
  <si>
    <t xml:space="preserve"> Pierdere (RD.13-4)</t>
  </si>
  <si>
    <t xml:space="preserve">VENITURI FINANCIARE – TOTAL </t>
  </si>
  <si>
    <t>CHELTUIELI FINANCIARE - TOTAL</t>
  </si>
  <si>
    <t>PROFITUL SAU PIERDEREA FINANCIAR(Ă) (RD,17-18)</t>
  </si>
  <si>
    <t>VENITURI TOTALE  RD.4+17)</t>
  </si>
  <si>
    <t>CHELTUIELI TOTALE  (RD,13+18)</t>
  </si>
  <si>
    <t xml:space="preserve"> PROFITUL SAU PIERDEREA NET(Ă):</t>
  </si>
  <si>
    <t xml:space="preserve"> Profit  (  Rd,20-21)</t>
  </si>
  <si>
    <t xml:space="preserve"> Pierdere  (rd.21-20)</t>
  </si>
  <si>
    <t>check profit bilant</t>
  </si>
  <si>
    <t>  CASH-FLOW</t>
  </si>
  <si>
    <t>Nr. crt.</t>
  </si>
  <si>
    <t>Explicaţii / lună</t>
  </si>
  <si>
    <t>I</t>
  </si>
  <si>
    <t>Sold iniţial disponibil (casă şi bancă)</t>
  </si>
  <si>
    <t>Intrări de lichidităţi (1+2+3+4)</t>
  </si>
  <si>
    <t>din vânzări</t>
  </si>
  <si>
    <t>din credite primite</t>
  </si>
  <si>
    <t>alte intrări de numerar (aport propriu, etc.)</t>
  </si>
  <si>
    <t>Alocaţie Financiară nerambursabilă</t>
  </si>
  <si>
    <t>Total disponibil (I+A)</t>
  </si>
  <si>
    <t>Utilizari numerar din exploatare</t>
  </si>
  <si>
    <t>Cheltuieli cu materii prime şi materiale consumabile aferente activităţii desfaşurate</t>
  </si>
  <si>
    <t>Costuri funcţionare birou, Cheltuieli de marketing, Servicii cu terţii, Reparaţii/Întreţinere</t>
  </si>
  <si>
    <t>Impozite, taxe şi vărsăminte asimilate</t>
  </si>
  <si>
    <t>C</t>
  </si>
  <si>
    <t>Cheltuieli pentru investiţii (Valoarea totală a proiectului)</t>
  </si>
  <si>
    <t>D</t>
  </si>
  <si>
    <t xml:space="preserve">Credite </t>
  </si>
  <si>
    <t>rambursări rate de credit scadente</t>
  </si>
  <si>
    <t>dobânzi şi comisioane</t>
  </si>
  <si>
    <t>E</t>
  </si>
  <si>
    <t>Plăţi/încasări pentru impozite şi taxe (1-2+3)</t>
  </si>
  <si>
    <t>Plăţi TVA</t>
  </si>
  <si>
    <t>Rambursări TVA</t>
  </si>
  <si>
    <t>Impozit pe profit/cifră de afaceri</t>
  </si>
  <si>
    <t>F</t>
  </si>
  <si>
    <t>Dividende</t>
  </si>
  <si>
    <t>G</t>
  </si>
  <si>
    <t>Total utilizări numerar (B+C+D+E+F)</t>
  </si>
  <si>
    <t>H</t>
  </si>
  <si>
    <t>Flux net de lichidităţi (A-G)</t>
  </si>
  <si>
    <t>II</t>
  </si>
  <si>
    <t>Sold final disponibil (I+H)</t>
  </si>
  <si>
    <t>check</t>
  </si>
  <si>
    <t>AN 2021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</si>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</sst>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.0000"/>
    <numFmt numFmtId="170" formatCode="0_);\(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Protection="0">
      <alignment vertical="top" wrapText="1"/>
    </xf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0" fontId="2" fillId="2" borderId="10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2" fillId="2" borderId="12" xfId="0" applyNumberFormat="1" applyFont="1" applyFill="1" applyBorder="1" applyAlignment="1">
      <alignment horizontal="justify" vertical="top" wrapText="1"/>
    </xf>
    <xf numFmtId="1" fontId="2" fillId="2" borderId="15" xfId="0" applyNumberFormat="1" applyFont="1" applyFill="1" applyBorder="1" applyAlignment="1">
      <alignment horizontal="justify" vertical="top" wrapText="1"/>
    </xf>
    <xf numFmtId="3" fontId="0" fillId="0" borderId="0" xfId="0" applyNumberFormat="1"/>
    <xf numFmtId="0" fontId="3" fillId="2" borderId="1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16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2" fillId="0" borderId="16" xfId="0" applyFont="1" applyBorder="1"/>
    <xf numFmtId="1" fontId="6" fillId="2" borderId="16" xfId="0" applyNumberFormat="1" applyFont="1" applyFill="1" applyBorder="1" applyAlignment="1">
      <alignment horizontal="center" wrapText="1"/>
    </xf>
    <xf numFmtId="0" fontId="2" fillId="2" borderId="16" xfId="0" applyFont="1" applyFill="1" applyBorder="1"/>
    <xf numFmtId="0" fontId="3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3" fillId="2" borderId="16" xfId="0" applyFont="1" applyFill="1" applyBorder="1"/>
    <xf numFmtId="37" fontId="2" fillId="0" borderId="0" xfId="0" applyNumberFormat="1" applyFont="1"/>
    <xf numFmtId="0" fontId="8" fillId="0" borderId="0" xfId="0" applyFont="1" applyAlignment="1">
      <alignment horizontal="center"/>
    </xf>
    <xf numFmtId="0" fontId="6" fillId="3" borderId="15" xfId="0" applyFont="1" applyFill="1" applyBorder="1" applyAlignment="1">
      <alignment horizontal="left" indent="2"/>
    </xf>
    <xf numFmtId="1" fontId="8" fillId="0" borderId="0" xfId="0" applyNumberFormat="1" applyFont="1"/>
    <xf numFmtId="1" fontId="6" fillId="3" borderId="6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3" borderId="7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3" fontId="0" fillId="0" borderId="0" xfId="1" applyFont="1"/>
    <xf numFmtId="39" fontId="0" fillId="0" borderId="0" xfId="0" applyNumberFormat="1"/>
    <xf numFmtId="0" fontId="2" fillId="0" borderId="16" xfId="0" applyFont="1" applyFill="1" applyBorder="1"/>
    <xf numFmtId="0" fontId="8" fillId="0" borderId="16" xfId="0" applyFont="1" applyFill="1" applyBorder="1" applyAlignment="1">
      <alignment wrapText="1"/>
    </xf>
    <xf numFmtId="0" fontId="2" fillId="0" borderId="0" xfId="0" applyFont="1" applyFill="1"/>
    <xf numFmtId="0" fontId="2" fillId="0" borderId="16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wrapText="1"/>
    </xf>
    <xf numFmtId="0" fontId="2" fillId="0" borderId="16" xfId="0" applyFont="1" applyFill="1" applyBorder="1" applyAlignment="1"/>
    <xf numFmtId="37" fontId="2" fillId="0" borderId="0" xfId="0" applyNumberFormat="1" applyFont="1" applyFill="1" applyAlignment="1"/>
    <xf numFmtId="0" fontId="2" fillId="2" borderId="15" xfId="0" applyFont="1" applyFill="1" applyBorder="1" applyAlignment="1">
      <alignment horizontal="center" vertical="top" wrapText="1"/>
    </xf>
    <xf numFmtId="170" fontId="7" fillId="0" borderId="16" xfId="0" applyNumberFormat="1" applyFont="1" applyFill="1" applyBorder="1" applyAlignment="1">
      <alignment horizontal="right" vertical="center"/>
    </xf>
    <xf numFmtId="1" fontId="2" fillId="5" borderId="16" xfId="0" applyNumberFormat="1" applyFont="1" applyFill="1" applyBorder="1"/>
    <xf numFmtId="1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/>
    <xf numFmtId="1" fontId="8" fillId="0" borderId="16" xfId="0" applyNumberFormat="1" applyFont="1" applyFill="1" applyBorder="1"/>
    <xf numFmtId="1" fontId="2" fillId="5" borderId="10" xfId="0" applyNumberFormat="1" applyFont="1" applyFill="1" applyBorder="1" applyAlignment="1">
      <alignment horizontal="center" vertical="top" wrapText="1"/>
    </xf>
    <xf numFmtId="170" fontId="2" fillId="0" borderId="16" xfId="0" applyNumberFormat="1" applyFont="1" applyFill="1" applyBorder="1" applyAlignment="1">
      <alignment vertical="top" wrapText="1"/>
    </xf>
    <xf numFmtId="170" fontId="2" fillId="0" borderId="16" xfId="0" applyNumberFormat="1" applyFont="1" applyFill="1" applyBorder="1" applyAlignment="1">
      <alignment wrapText="1"/>
    </xf>
    <xf numFmtId="1" fontId="2" fillId="2" borderId="16" xfId="0" applyNumberFormat="1" applyFont="1" applyFill="1" applyBorder="1"/>
    <xf numFmtId="0" fontId="2" fillId="0" borderId="0" xfId="0" applyFont="1" applyAlignment="1">
      <alignment horizontal="left"/>
    </xf>
    <xf numFmtId="165" fontId="2" fillId="5" borderId="16" xfId="0" applyNumberFormat="1" applyFont="1" applyFill="1" applyBorder="1" applyAlignment="1"/>
    <xf numFmtId="0" fontId="3" fillId="2" borderId="12" xfId="0" applyFont="1" applyFill="1" applyBorder="1" applyAlignment="1">
      <alignment horizontal="justify"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wrapText="1"/>
    </xf>
    <xf numFmtId="1" fontId="2" fillId="2" borderId="5" xfId="0" applyNumberFormat="1" applyFont="1" applyFill="1" applyBorder="1" applyAlignment="1">
      <alignment wrapText="1"/>
    </xf>
    <xf numFmtId="1" fontId="2" fillId="2" borderId="0" xfId="0" applyNumberFormat="1" applyFont="1" applyFill="1" applyBorder="1" applyAlignment="1">
      <alignment wrapText="1"/>
    </xf>
    <xf numFmtId="1" fontId="2" fillId="2" borderId="8" xfId="0" applyNumberFormat="1" applyFont="1" applyFill="1" applyBorder="1" applyAlignment="1">
      <alignment wrapText="1"/>
    </xf>
    <xf numFmtId="1" fontId="2" fillId="2" borderId="9" xfId="0" applyNumberFormat="1" applyFont="1" applyFill="1" applyBorder="1" applyAlignment="1">
      <alignment wrapText="1"/>
    </xf>
    <xf numFmtId="1" fontId="2" fillId="2" borderId="10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1" fontId="6" fillId="3" borderId="17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opLeftCell="A40" workbookViewId="0">
      <selection activeCell="E47" sqref="E47"/>
    </sheetView>
  </sheetViews>
  <sheetFormatPr defaultRowHeight="15"/>
  <cols>
    <col min="1" max="1" width="6.42578125" customWidth="1"/>
    <col min="2" max="2" width="26.5703125" customWidth="1"/>
    <col min="3" max="3" width="44.5703125" customWidth="1"/>
    <col min="4" max="4" width="7" bestFit="1" customWidth="1"/>
    <col min="5" max="5" width="13.7109375" customWidth="1"/>
    <col min="6" max="6" width="14.85546875" customWidth="1"/>
    <col min="7" max="7" width="15.85546875" customWidth="1"/>
    <col min="8" max="8" width="14.42578125" customWidth="1"/>
    <col min="10" max="10" width="11.5703125" bestFit="1" customWidth="1"/>
    <col min="11" max="11" width="11.7109375" customWidth="1"/>
    <col min="12" max="13" width="11.5703125" bestFit="1" customWidth="1"/>
  </cols>
  <sheetData>
    <row r="1" spans="1:13">
      <c r="A1" s="1"/>
      <c r="B1" s="1"/>
      <c r="C1" s="1"/>
      <c r="D1" s="2"/>
      <c r="E1" s="3"/>
      <c r="F1" s="3"/>
      <c r="G1" s="3"/>
      <c r="H1" s="3"/>
    </row>
    <row r="2" spans="1:13" ht="15.75" thickBot="1">
      <c r="A2" s="4"/>
      <c r="B2" s="5" t="s">
        <v>0</v>
      </c>
      <c r="C2" s="4"/>
      <c r="D2" s="6"/>
      <c r="E2" s="7"/>
      <c r="F2" s="7"/>
      <c r="G2" s="7"/>
      <c r="H2" s="7"/>
    </row>
    <row r="3" spans="1:13">
      <c r="A3" s="95"/>
      <c r="B3" s="96"/>
      <c r="C3" s="97"/>
      <c r="D3" s="82" t="s">
        <v>1</v>
      </c>
      <c r="E3" s="99" t="s">
        <v>2</v>
      </c>
      <c r="F3" s="100"/>
      <c r="G3" s="100"/>
      <c r="H3" s="101"/>
    </row>
    <row r="4" spans="1:13">
      <c r="A4" s="110"/>
      <c r="B4" s="111"/>
      <c r="C4" s="112"/>
      <c r="D4" s="98"/>
      <c r="E4" s="102"/>
      <c r="F4" s="103"/>
      <c r="G4" s="103"/>
      <c r="H4" s="104"/>
    </row>
    <row r="5" spans="1:13">
      <c r="A5" s="110" t="s">
        <v>3</v>
      </c>
      <c r="B5" s="111"/>
      <c r="C5" s="112"/>
      <c r="D5" s="98"/>
      <c r="E5" s="105"/>
      <c r="F5" s="106"/>
      <c r="G5" s="106"/>
      <c r="H5" s="104"/>
    </row>
    <row r="6" spans="1:13" ht="15.75" thickBot="1">
      <c r="A6" s="113"/>
      <c r="B6" s="114"/>
      <c r="C6" s="115"/>
      <c r="D6" s="83"/>
      <c r="E6" s="107"/>
      <c r="F6" s="108"/>
      <c r="G6" s="108"/>
      <c r="H6" s="109"/>
    </row>
    <row r="7" spans="1:13" ht="15.75" thickBot="1">
      <c r="A7" s="92" t="s">
        <v>4</v>
      </c>
      <c r="B7" s="93"/>
      <c r="C7" s="94"/>
      <c r="D7" s="8" t="s">
        <v>5</v>
      </c>
      <c r="E7" s="9">
        <v>2018</v>
      </c>
      <c r="F7" s="9">
        <v>2019</v>
      </c>
      <c r="G7" s="9">
        <v>2020</v>
      </c>
      <c r="H7" s="9">
        <v>2021</v>
      </c>
    </row>
    <row r="8" spans="1:13" ht="15.75" thickBot="1">
      <c r="A8" s="75"/>
      <c r="B8" s="73" t="s">
        <v>6</v>
      </c>
      <c r="C8" s="74"/>
      <c r="D8" s="8"/>
      <c r="E8" s="10"/>
      <c r="F8" s="10"/>
      <c r="G8" s="10"/>
      <c r="H8" s="11"/>
    </row>
    <row r="9" spans="1:13" ht="37.5" customHeight="1" thickBot="1">
      <c r="A9" s="76"/>
      <c r="B9" s="73" t="s">
        <v>7</v>
      </c>
      <c r="C9" s="74"/>
      <c r="D9" s="8">
        <v>1</v>
      </c>
      <c r="E9" s="61"/>
      <c r="F9" s="61"/>
      <c r="G9" s="61"/>
      <c r="H9" s="61"/>
      <c r="I9" s="12"/>
      <c r="J9" s="12"/>
      <c r="K9" s="12"/>
      <c r="L9" s="12"/>
    </row>
    <row r="10" spans="1:13" ht="39" customHeight="1" thickBot="1">
      <c r="A10" s="76"/>
      <c r="B10" s="73" t="s">
        <v>8</v>
      </c>
      <c r="C10" s="74"/>
      <c r="D10" s="8">
        <v>2</v>
      </c>
      <c r="E10" s="61"/>
      <c r="F10" s="61"/>
      <c r="G10" s="61"/>
      <c r="H10" s="61"/>
      <c r="J10" s="47"/>
      <c r="K10" s="47"/>
      <c r="L10" s="47"/>
      <c r="M10" s="47"/>
    </row>
    <row r="11" spans="1:13">
      <c r="A11" s="76"/>
      <c r="B11" s="80" t="s">
        <v>9</v>
      </c>
      <c r="C11" s="81"/>
      <c r="D11" s="82">
        <v>3</v>
      </c>
      <c r="E11" s="84"/>
      <c r="F11" s="84"/>
      <c r="G11" s="84"/>
      <c r="H11" s="84"/>
    </row>
    <row r="12" spans="1:13" ht="21.75" customHeight="1" thickBot="1">
      <c r="A12" s="76"/>
      <c r="B12" s="86" t="s">
        <v>10</v>
      </c>
      <c r="C12" s="87"/>
      <c r="D12" s="83"/>
      <c r="E12" s="85"/>
      <c r="F12" s="85"/>
      <c r="G12" s="85"/>
      <c r="H12" s="85"/>
    </row>
    <row r="13" spans="1:13" ht="15.75" thickBot="1">
      <c r="A13" s="79"/>
      <c r="B13" s="73" t="s">
        <v>11</v>
      </c>
      <c r="C13" s="74"/>
      <c r="D13" s="8">
        <v>4</v>
      </c>
      <c r="E13" s="61"/>
      <c r="F13" s="61"/>
      <c r="G13" s="61"/>
      <c r="H13" s="61"/>
    </row>
    <row r="14" spans="1:13" ht="15.75" thickBot="1">
      <c r="A14" s="75"/>
      <c r="B14" s="73" t="s">
        <v>12</v>
      </c>
      <c r="C14" s="74"/>
      <c r="D14" s="8"/>
      <c r="E14" s="62"/>
      <c r="F14" s="62"/>
      <c r="G14" s="62"/>
      <c r="H14" s="62"/>
    </row>
    <row r="15" spans="1:13" ht="52.5" customHeight="1" thickBot="1">
      <c r="A15" s="76"/>
      <c r="B15" s="73" t="s">
        <v>13</v>
      </c>
      <c r="C15" s="74"/>
      <c r="D15" s="8">
        <v>5</v>
      </c>
      <c r="E15" s="61">
        <f>CPP!C6/365*20</f>
        <v>0</v>
      </c>
      <c r="F15" s="61">
        <f>CPP!D6/365*20</f>
        <v>0</v>
      </c>
      <c r="G15" s="61">
        <f>CPP!E6/365*20</f>
        <v>0</v>
      </c>
      <c r="H15" s="61">
        <f>CPP!F6/365*25</f>
        <v>0</v>
      </c>
    </row>
    <row r="16" spans="1:13" ht="47.25" customHeight="1" thickBot="1">
      <c r="A16" s="76"/>
      <c r="B16" s="77" t="s">
        <v>14</v>
      </c>
      <c r="C16" s="78"/>
      <c r="D16" s="8">
        <v>6</v>
      </c>
      <c r="E16" s="61">
        <f>CPP!C6/365*25</f>
        <v>0</v>
      </c>
      <c r="F16" s="61">
        <f>CPP!D6/365*25</f>
        <v>0</v>
      </c>
      <c r="G16" s="61">
        <f>CPP!E6/365*25</f>
        <v>0</v>
      </c>
      <c r="H16" s="61">
        <f>CPP!F6/365*25</f>
        <v>0</v>
      </c>
    </row>
    <row r="17" spans="1:13" ht="21.75" customHeight="1" thickBot="1">
      <c r="A17" s="79"/>
      <c r="B17" s="73" t="s">
        <v>15</v>
      </c>
      <c r="C17" s="74"/>
      <c r="D17" s="8">
        <v>7</v>
      </c>
      <c r="E17" s="61"/>
      <c r="F17" s="61"/>
      <c r="G17" s="61"/>
      <c r="H17" s="61"/>
    </row>
    <row r="18" spans="1:13">
      <c r="A18" s="89"/>
      <c r="B18" s="80" t="s">
        <v>16</v>
      </c>
      <c r="C18" s="81"/>
      <c r="D18" s="82">
        <v>8</v>
      </c>
      <c r="E18" s="84">
        <f>'Cash Flow'!C31</f>
        <v>0</v>
      </c>
      <c r="F18" s="84">
        <f>'Cash Flow'!D31</f>
        <v>0</v>
      </c>
      <c r="G18" s="84">
        <f>'Cash Flow'!E31</f>
        <v>0</v>
      </c>
      <c r="H18" s="84">
        <f>'Cash Flow'!F31</f>
        <v>0</v>
      </c>
    </row>
    <row r="19" spans="1:13" ht="20.25" customHeight="1" thickBot="1">
      <c r="A19" s="90"/>
      <c r="B19" s="86" t="s">
        <v>17</v>
      </c>
      <c r="C19" s="87"/>
      <c r="D19" s="83"/>
      <c r="E19" s="85"/>
      <c r="F19" s="85"/>
      <c r="G19" s="85"/>
      <c r="H19" s="85"/>
    </row>
    <row r="20" spans="1:13" ht="18" customHeight="1" thickBot="1">
      <c r="A20" s="91"/>
      <c r="B20" s="73" t="s">
        <v>18</v>
      </c>
      <c r="C20" s="74"/>
      <c r="D20" s="8">
        <v>9</v>
      </c>
      <c r="E20" s="61">
        <f>E15+E16+E17+E18</f>
        <v>0</v>
      </c>
      <c r="F20" s="61">
        <f>F15+F16+F17+F18</f>
        <v>0</v>
      </c>
      <c r="G20" s="61">
        <f>G15+G16+G17+G18</f>
        <v>0</v>
      </c>
      <c r="H20" s="61">
        <f>H15+H16+H17+H18</f>
        <v>0</v>
      </c>
    </row>
    <row r="21" spans="1:13" ht="15.75" thickBot="1">
      <c r="A21" s="13"/>
      <c r="B21" s="73" t="s">
        <v>19</v>
      </c>
      <c r="C21" s="74"/>
      <c r="D21" s="8">
        <v>10</v>
      </c>
      <c r="E21" s="63"/>
      <c r="F21" s="63"/>
      <c r="G21" s="63"/>
      <c r="H21" s="63"/>
    </row>
    <row r="22" spans="1:13" ht="62.25" customHeight="1" thickBot="1">
      <c r="A22" s="14"/>
      <c r="B22" s="80" t="s">
        <v>20</v>
      </c>
      <c r="C22" s="81"/>
      <c r="D22" s="58">
        <v>11</v>
      </c>
      <c r="E22" s="63">
        <f>SUM(CPP!C9,CPP!C11,CPP!C12)/365*20</f>
        <v>0</v>
      </c>
      <c r="F22" s="63">
        <f>SUM(CPP!D9,CPP!D11,CPP!D12)/365*20</f>
        <v>0</v>
      </c>
      <c r="G22" s="63">
        <f>SUM(CPP!E9,CPP!E11,CPP!E12)/365*25</f>
        <v>0</v>
      </c>
      <c r="H22" s="63">
        <f>SUM(CPP!F9,CPP!F11,CPP!F12)/365*25</f>
        <v>0</v>
      </c>
      <c r="I22" s="1"/>
      <c r="J22" s="1"/>
      <c r="K22" s="1"/>
    </row>
    <row r="23" spans="1:13" ht="15.75" thickBot="1">
      <c r="A23" s="15"/>
      <c r="B23" s="88" t="s">
        <v>21</v>
      </c>
      <c r="C23" s="74"/>
      <c r="D23" s="8">
        <v>12</v>
      </c>
      <c r="E23" s="61">
        <f>E20+E21-E22</f>
        <v>0</v>
      </c>
      <c r="F23" s="61">
        <f>F20+F21-F22</f>
        <v>0</v>
      </c>
      <c r="G23" s="61">
        <f>G20+G21-G22</f>
        <v>0</v>
      </c>
      <c r="H23" s="61">
        <f>H20+H21-H22</f>
        <v>0</v>
      </c>
    </row>
    <row r="24" spans="1:13" ht="15.75" thickBot="1">
      <c r="A24" s="13"/>
      <c r="B24" s="73" t="s">
        <v>22</v>
      </c>
      <c r="C24" s="74"/>
      <c r="D24" s="8">
        <v>13</v>
      </c>
      <c r="E24" s="61">
        <f>E13+E23</f>
        <v>0</v>
      </c>
      <c r="F24" s="61">
        <f>F13+F23</f>
        <v>0</v>
      </c>
      <c r="G24" s="61">
        <f>G13+G23</f>
        <v>0</v>
      </c>
      <c r="H24" s="61">
        <f>H13+H23</f>
        <v>0</v>
      </c>
    </row>
    <row r="25" spans="1:13">
      <c r="A25" s="75" t="s">
        <v>23</v>
      </c>
      <c r="B25" s="80" t="s">
        <v>24</v>
      </c>
      <c r="C25" s="81"/>
      <c r="D25" s="82">
        <v>14</v>
      </c>
      <c r="E25" s="84">
        <f>SUM('Cash Flow'!C7:C8)-'Cash Flow'!C22</f>
        <v>0</v>
      </c>
      <c r="F25" s="84">
        <f>E25+'Cash Flow'!D8</f>
        <v>0</v>
      </c>
      <c r="G25" s="84">
        <f>F25</f>
        <v>0</v>
      </c>
      <c r="H25" s="84">
        <f>G25</f>
        <v>0</v>
      </c>
    </row>
    <row r="26" spans="1:13" ht="52.5" customHeight="1" thickBot="1">
      <c r="A26" s="79"/>
      <c r="B26" s="86" t="s">
        <v>25</v>
      </c>
      <c r="C26" s="87"/>
      <c r="D26" s="83"/>
      <c r="E26" s="85"/>
      <c r="F26" s="85"/>
      <c r="G26" s="85"/>
      <c r="H26" s="85"/>
    </row>
    <row r="27" spans="1:13" ht="15.75" thickBot="1">
      <c r="A27" s="75"/>
      <c r="B27" s="73" t="s">
        <v>26</v>
      </c>
      <c r="C27" s="74"/>
      <c r="D27" s="8">
        <v>15</v>
      </c>
      <c r="E27" s="61">
        <f>E28+E29</f>
        <v>0</v>
      </c>
      <c r="F27" s="61">
        <f>F28+F29</f>
        <v>0</v>
      </c>
      <c r="G27" s="61">
        <f>G28+G29</f>
        <v>0</v>
      </c>
      <c r="H27" s="61">
        <f>H28+H29</f>
        <v>0</v>
      </c>
    </row>
    <row r="28" spans="1:13" ht="15.75" thickBot="1">
      <c r="A28" s="76"/>
      <c r="B28" s="77" t="s">
        <v>27</v>
      </c>
      <c r="C28" s="78"/>
      <c r="D28" s="8">
        <v>16</v>
      </c>
      <c r="E28" s="61">
        <f>E10</f>
        <v>0</v>
      </c>
      <c r="F28" s="61">
        <f>F10</f>
        <v>0</v>
      </c>
      <c r="G28" s="61">
        <f>G10</f>
        <v>0</v>
      </c>
      <c r="H28" s="61">
        <f>H10</f>
        <v>0</v>
      </c>
      <c r="J28" s="48"/>
      <c r="K28" s="48"/>
      <c r="L28" s="48"/>
      <c r="M28" s="48"/>
    </row>
    <row r="29" spans="1:13" ht="15.75" thickBot="1">
      <c r="A29" s="76"/>
      <c r="B29" s="77" t="s">
        <v>28</v>
      </c>
      <c r="C29" s="78"/>
      <c r="D29" s="8">
        <v>17</v>
      </c>
      <c r="E29" s="61"/>
      <c r="F29" s="61"/>
      <c r="G29" s="61"/>
      <c r="H29" s="61"/>
    </row>
    <row r="30" spans="1:13" ht="15.75" thickBot="1">
      <c r="A30" s="75"/>
      <c r="B30" s="73" t="s">
        <v>29</v>
      </c>
      <c r="C30" s="74"/>
      <c r="D30" s="8"/>
      <c r="E30" s="61"/>
      <c r="F30" s="61"/>
      <c r="G30" s="61"/>
      <c r="H30" s="61"/>
    </row>
    <row r="31" spans="1:13" ht="15.75" thickBot="1">
      <c r="A31" s="76"/>
      <c r="B31" s="73" t="s">
        <v>30</v>
      </c>
      <c r="C31" s="74"/>
      <c r="D31" s="8">
        <v>18</v>
      </c>
      <c r="E31" s="61">
        <f>E32+E33</f>
        <v>0</v>
      </c>
      <c r="F31" s="61">
        <f>F32+F33</f>
        <v>0</v>
      </c>
      <c r="G31" s="61">
        <f>G32+G33</f>
        <v>0</v>
      </c>
      <c r="H31" s="61">
        <f>H32+H33</f>
        <v>0</v>
      </c>
    </row>
    <row r="32" spans="1:13" ht="15.75" thickBot="1">
      <c r="A32" s="76"/>
      <c r="B32" s="77" t="s">
        <v>31</v>
      </c>
      <c r="C32" s="78"/>
      <c r="D32" s="8">
        <v>19</v>
      </c>
      <c r="E32" s="61"/>
      <c r="F32" s="61"/>
      <c r="G32" s="61"/>
      <c r="H32" s="61"/>
    </row>
    <row r="33" spans="1:8" ht="15.75" thickBot="1">
      <c r="A33" s="76"/>
      <c r="B33" s="77" t="s">
        <v>32</v>
      </c>
      <c r="C33" s="78"/>
      <c r="D33" s="8">
        <v>20</v>
      </c>
      <c r="E33" s="61"/>
      <c r="F33" s="61"/>
      <c r="G33" s="61"/>
      <c r="H33" s="61"/>
    </row>
    <row r="34" spans="1:8" ht="15.75" thickBot="1">
      <c r="A34" s="76"/>
      <c r="B34" s="77" t="s">
        <v>33</v>
      </c>
      <c r="C34" s="78"/>
      <c r="D34" s="8">
        <v>21</v>
      </c>
      <c r="E34" s="61"/>
      <c r="F34" s="61"/>
      <c r="G34" s="61"/>
      <c r="H34" s="61"/>
    </row>
    <row r="35" spans="1:8" ht="15.75" thickBot="1">
      <c r="A35" s="76"/>
      <c r="B35" s="73" t="s">
        <v>34</v>
      </c>
      <c r="C35" s="74"/>
      <c r="D35" s="8">
        <v>22</v>
      </c>
      <c r="E35" s="61"/>
      <c r="F35" s="61"/>
      <c r="G35" s="61"/>
      <c r="H35" s="61"/>
    </row>
    <row r="36" spans="1:8" ht="15.75" thickBot="1">
      <c r="A36" s="76"/>
      <c r="B36" s="73" t="s">
        <v>35</v>
      </c>
      <c r="C36" s="74"/>
      <c r="D36" s="8">
        <v>23</v>
      </c>
      <c r="E36" s="61">
        <f>E32*0.2</f>
        <v>0</v>
      </c>
      <c r="F36" s="61">
        <f>F32*0.2</f>
        <v>0</v>
      </c>
      <c r="G36" s="61">
        <f>G32*0.2</f>
        <v>0</v>
      </c>
      <c r="H36" s="61">
        <f>H32*0.2</f>
        <v>0</v>
      </c>
    </row>
    <row r="37" spans="1:8" ht="15.75" thickBot="1">
      <c r="A37" s="76"/>
      <c r="B37" s="75" t="s">
        <v>36</v>
      </c>
      <c r="C37" s="16" t="s">
        <v>37</v>
      </c>
      <c r="D37" s="8">
        <v>24</v>
      </c>
      <c r="E37" s="61">
        <v>0</v>
      </c>
      <c r="F37" s="62">
        <f>E39-F36</f>
        <v>0</v>
      </c>
      <c r="G37" s="62">
        <f>F37+F39</f>
        <v>0</v>
      </c>
      <c r="H37" s="62">
        <f>G37+G39</f>
        <v>0</v>
      </c>
    </row>
    <row r="38" spans="1:8" ht="32.25" customHeight="1" thickBot="1">
      <c r="A38" s="76"/>
      <c r="B38" s="79"/>
      <c r="C38" s="16" t="s">
        <v>38</v>
      </c>
      <c r="D38" s="8">
        <v>25</v>
      </c>
      <c r="E38" s="64"/>
      <c r="F38" s="64"/>
      <c r="G38" s="64"/>
      <c r="H38" s="64"/>
    </row>
    <row r="39" spans="1:8" ht="15.75" thickBot="1">
      <c r="A39" s="76"/>
      <c r="B39" s="75" t="s">
        <v>39</v>
      </c>
      <c r="C39" s="16" t="s">
        <v>37</v>
      </c>
      <c r="D39" s="8">
        <v>26</v>
      </c>
      <c r="E39" s="67">
        <f>CPP!C27</f>
        <v>0</v>
      </c>
      <c r="F39" s="67">
        <f>CPP!D27</f>
        <v>0</v>
      </c>
      <c r="G39" s="67">
        <f>CPP!E27</f>
        <v>0</v>
      </c>
      <c r="H39" s="67">
        <f>CPP!F27</f>
        <v>0</v>
      </c>
    </row>
    <row r="40" spans="1:8" ht="46.5" customHeight="1" thickBot="1">
      <c r="A40" s="76"/>
      <c r="B40" s="79"/>
      <c r="C40" s="16" t="s">
        <v>38</v>
      </c>
      <c r="D40" s="8">
        <v>27</v>
      </c>
      <c r="E40" s="62"/>
      <c r="F40" s="62"/>
      <c r="G40" s="62"/>
      <c r="H40" s="62"/>
    </row>
    <row r="41" spans="1:8" ht="15.75" thickBot="1">
      <c r="A41" s="76"/>
      <c r="B41" s="77" t="s">
        <v>40</v>
      </c>
      <c r="C41" s="78"/>
      <c r="D41" s="8">
        <v>28</v>
      </c>
      <c r="E41" s="62">
        <f>E36</f>
        <v>0</v>
      </c>
      <c r="F41" s="62">
        <v>0</v>
      </c>
      <c r="G41" s="62">
        <v>0</v>
      </c>
      <c r="H41" s="62">
        <v>0</v>
      </c>
    </row>
    <row r="42" spans="1:8" ht="15.75" thickBot="1">
      <c r="A42" s="76"/>
      <c r="B42" s="73" t="s">
        <v>41</v>
      </c>
      <c r="C42" s="74"/>
      <c r="D42" s="8">
        <v>29</v>
      </c>
      <c r="E42" s="61">
        <f>E31+E34+E35+E36+E37-E38+E39-E40-E41</f>
        <v>0</v>
      </c>
      <c r="F42" s="61">
        <f>F31+F34+F35+F36+F37-F38+F39-F40-F41</f>
        <v>0</v>
      </c>
      <c r="G42" s="61">
        <f>G31+G34+G35+G36+G37-G38+G39-G40-G41</f>
        <v>0</v>
      </c>
      <c r="H42" s="61">
        <f>H31+H34+H35+H36+H37-H38+H39-H40-H41</f>
        <v>0</v>
      </c>
    </row>
    <row r="43" spans="1:8">
      <c r="A43" s="17"/>
      <c r="B43" s="17"/>
      <c r="C43" s="17"/>
      <c r="D43" s="17"/>
      <c r="E43" s="51"/>
      <c r="F43" s="51"/>
      <c r="G43" s="51"/>
      <c r="H43" s="51"/>
    </row>
    <row r="44" spans="1:8">
      <c r="A44" s="17"/>
      <c r="B44" s="53" t="s">
        <v>42</v>
      </c>
      <c r="C44" s="53"/>
      <c r="D44" s="54"/>
      <c r="E44" s="68">
        <f>E13+E20+E21</f>
        <v>0</v>
      </c>
      <c r="F44" s="68">
        <f>F13+F20+F21</f>
        <v>0</v>
      </c>
      <c r="G44" s="68">
        <f>G13+G20+G21</f>
        <v>0</v>
      </c>
      <c r="H44" s="68">
        <f>H13+H20+H21</f>
        <v>0</v>
      </c>
    </row>
    <row r="45" spans="1:8">
      <c r="A45" s="17"/>
      <c r="B45" s="55" t="s">
        <v>43</v>
      </c>
      <c r="C45" s="55"/>
      <c r="D45" s="52"/>
      <c r="E45" s="69">
        <f>E22+E25+E27+E42</f>
        <v>0</v>
      </c>
      <c r="F45" s="69">
        <f>F22+F25+F27+F42</f>
        <v>0</v>
      </c>
      <c r="G45" s="69">
        <f>G22+G25+G27+G42</f>
        <v>0</v>
      </c>
      <c r="H45" s="69">
        <f>H22+H25+H27+H42</f>
        <v>0</v>
      </c>
    </row>
    <row r="46" spans="1:8">
      <c r="A46" s="17"/>
      <c r="B46" s="52"/>
      <c r="C46" s="56"/>
      <c r="D46" s="56"/>
      <c r="E46" s="72">
        <f>E44-E45</f>
        <v>0</v>
      </c>
      <c r="F46" s="72">
        <f>F44-F45</f>
        <v>0</v>
      </c>
      <c r="G46" s="72">
        <f>G45-G44</f>
        <v>0</v>
      </c>
      <c r="H46" s="72">
        <f>H44-H45</f>
        <v>0</v>
      </c>
    </row>
    <row r="52" spans="7:7">
      <c r="G52" t="s">
        <v>109</v>
      </c>
    </row>
  </sheetData>
  <mergeCells count="61">
    <mergeCell ref="A3:C3"/>
    <mergeCell ref="D3:D6"/>
    <mergeCell ref="E3:H6"/>
    <mergeCell ref="A4:C4"/>
    <mergeCell ref="A5:C5"/>
    <mergeCell ref="A6:C6"/>
    <mergeCell ref="B12:C12"/>
    <mergeCell ref="A7:C7"/>
    <mergeCell ref="A8:A13"/>
    <mergeCell ref="B8:C8"/>
    <mergeCell ref="B9:C9"/>
    <mergeCell ref="B10:C10"/>
    <mergeCell ref="B11:C11"/>
    <mergeCell ref="B13:C13"/>
    <mergeCell ref="D11:D12"/>
    <mergeCell ref="E11:E12"/>
    <mergeCell ref="F11:F12"/>
    <mergeCell ref="G11:G12"/>
    <mergeCell ref="H11:H12"/>
    <mergeCell ref="A18:A20"/>
    <mergeCell ref="B18:C18"/>
    <mergeCell ref="B20:C20"/>
    <mergeCell ref="E18:E19"/>
    <mergeCell ref="F18:F19"/>
    <mergeCell ref="A14:A17"/>
    <mergeCell ref="B14:C14"/>
    <mergeCell ref="B15:C15"/>
    <mergeCell ref="B16:C16"/>
    <mergeCell ref="B17:C17"/>
    <mergeCell ref="A25:A26"/>
    <mergeCell ref="B25:C25"/>
    <mergeCell ref="D18:D19"/>
    <mergeCell ref="G25:G26"/>
    <mergeCell ref="H25:H26"/>
    <mergeCell ref="D25:D26"/>
    <mergeCell ref="E25:E26"/>
    <mergeCell ref="F25:F26"/>
    <mergeCell ref="B26:C26"/>
    <mergeCell ref="B21:C21"/>
    <mergeCell ref="B22:C22"/>
    <mergeCell ref="B23:C23"/>
    <mergeCell ref="B24:C24"/>
    <mergeCell ref="G18:G19"/>
    <mergeCell ref="H18:H19"/>
    <mergeCell ref="B19:C19"/>
    <mergeCell ref="B42:C42"/>
    <mergeCell ref="A27:A29"/>
    <mergeCell ref="B27:C27"/>
    <mergeCell ref="B28:C28"/>
    <mergeCell ref="B29:C29"/>
    <mergeCell ref="A30:A42"/>
    <mergeCell ref="B30:C30"/>
    <mergeCell ref="B31:C31"/>
    <mergeCell ref="B32:C32"/>
    <mergeCell ref="B33:C33"/>
    <mergeCell ref="B34:C34"/>
    <mergeCell ref="B35:C35"/>
    <mergeCell ref="B36:C36"/>
    <mergeCell ref="B37:B38"/>
    <mergeCell ref="B39:B40"/>
    <mergeCell ref="B41:C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workbookViewId="0">
      <selection activeCell="I23" sqref="I23"/>
    </sheetView>
  </sheetViews>
  <sheetFormatPr defaultRowHeight="15"/>
  <cols>
    <col min="1" max="1" width="5.140625" style="17" customWidth="1"/>
    <col min="2" max="2" width="49.28515625" style="17" customWidth="1"/>
    <col min="3" max="3" width="12.42578125" style="17" customWidth="1"/>
    <col min="4" max="4" width="16.7109375" style="17" customWidth="1"/>
    <col min="5" max="5" width="14.28515625" style="17" bestFit="1" customWidth="1"/>
    <col min="6" max="6" width="16.140625" style="17" customWidth="1"/>
    <col min="7" max="7" width="9.140625" style="17"/>
    <col min="8" max="8" width="12.28515625" style="17" customWidth="1"/>
    <col min="9" max="9" width="9.140625" style="17"/>
    <col min="10" max="10" width="9.140625" style="17" customWidth="1"/>
    <col min="11" max="11" width="9.140625" style="17"/>
    <col min="12" max="12" width="9.42578125" style="17" bestFit="1" customWidth="1"/>
    <col min="13" max="16384" width="9.140625" style="17"/>
  </cols>
  <sheetData>
    <row r="1" spans="1:12">
      <c r="C1" s="18"/>
      <c r="D1" s="18"/>
      <c r="E1" s="18"/>
      <c r="F1" s="18"/>
    </row>
    <row r="2" spans="1:12">
      <c r="A2" s="19"/>
      <c r="B2" s="20" t="s">
        <v>44</v>
      </c>
      <c r="C2" s="18"/>
      <c r="D2" s="18"/>
      <c r="E2" s="18"/>
      <c r="F2" s="18"/>
    </row>
    <row r="3" spans="1:12">
      <c r="A3" s="19"/>
      <c r="B3" s="20"/>
      <c r="C3" s="18"/>
      <c r="D3" s="18"/>
      <c r="E3" s="18"/>
      <c r="F3" s="18"/>
    </row>
    <row r="4" spans="1:12">
      <c r="A4" s="21"/>
      <c r="B4" s="21"/>
      <c r="C4" s="22" t="s">
        <v>45</v>
      </c>
      <c r="D4" s="22" t="s">
        <v>46</v>
      </c>
      <c r="E4" s="22" t="s">
        <v>47</v>
      </c>
      <c r="F4" s="22" t="s">
        <v>108</v>
      </c>
      <c r="H4" s="51"/>
      <c r="I4" s="51"/>
      <c r="J4" s="51"/>
      <c r="K4" s="51"/>
      <c r="L4" s="51"/>
    </row>
    <row r="5" spans="1:12">
      <c r="A5" s="23">
        <v>1</v>
      </c>
      <c r="B5" s="24" t="s">
        <v>48</v>
      </c>
      <c r="C5" s="49">
        <f>C6</f>
        <v>0</v>
      </c>
      <c r="D5" s="49">
        <f>D6</f>
        <v>0</v>
      </c>
      <c r="E5" s="49">
        <f>E6</f>
        <v>0</v>
      </c>
      <c r="F5" s="49">
        <f>F6</f>
        <v>0</v>
      </c>
      <c r="H5" s="51"/>
      <c r="I5" s="51"/>
      <c r="J5" s="51"/>
      <c r="K5" s="51"/>
      <c r="L5" s="51"/>
    </row>
    <row r="6" spans="1:12" ht="32.25" customHeight="1">
      <c r="A6" s="23">
        <v>2</v>
      </c>
      <c r="B6" s="25" t="s">
        <v>49</v>
      </c>
      <c r="C6" s="49"/>
      <c r="D6" s="49"/>
      <c r="E6" s="49"/>
      <c r="F6" s="49"/>
      <c r="H6" s="51"/>
      <c r="I6" s="51"/>
      <c r="J6" s="51"/>
      <c r="K6" s="51"/>
      <c r="L6" s="51"/>
    </row>
    <row r="7" spans="1:12" s="51" customFormat="1" ht="21" customHeight="1">
      <c r="A7" s="49">
        <v>3</v>
      </c>
      <c r="B7" s="52" t="s">
        <v>50</v>
      </c>
      <c r="C7" s="65"/>
      <c r="D7" s="59"/>
      <c r="E7" s="59"/>
      <c r="F7" s="59"/>
    </row>
    <row r="8" spans="1:12" ht="29.25">
      <c r="A8" s="23">
        <v>4</v>
      </c>
      <c r="B8" s="24" t="s">
        <v>51</v>
      </c>
      <c r="C8" s="65">
        <f>C6+C7</f>
        <v>0</v>
      </c>
      <c r="D8" s="65">
        <f>D6+D7</f>
        <v>0</v>
      </c>
      <c r="E8" s="65">
        <f>E6+E7</f>
        <v>0</v>
      </c>
      <c r="F8" s="65">
        <f>F6+F7</f>
        <v>0</v>
      </c>
    </row>
    <row r="9" spans="1:12" ht="33.75" customHeight="1">
      <c r="A9" s="23">
        <v>5</v>
      </c>
      <c r="B9" s="26" t="s">
        <v>52</v>
      </c>
      <c r="C9" s="65">
        <f>0.32*C5</f>
        <v>0</v>
      </c>
      <c r="D9" s="65">
        <f t="shared" ref="D9:F9" si="0">0.32*D5</f>
        <v>0</v>
      </c>
      <c r="E9" s="65">
        <f t="shared" si="0"/>
        <v>0</v>
      </c>
      <c r="F9" s="65">
        <f t="shared" si="0"/>
        <v>0</v>
      </c>
    </row>
    <row r="10" spans="1:12">
      <c r="A10" s="23">
        <v>6</v>
      </c>
      <c r="B10" s="26" t="s">
        <v>53</v>
      </c>
      <c r="C10" s="49"/>
      <c r="D10" s="49"/>
      <c r="E10" s="49"/>
      <c r="F10" s="49"/>
    </row>
    <row r="11" spans="1:12">
      <c r="A11" s="23">
        <v>7</v>
      </c>
      <c r="B11" s="26" t="s">
        <v>54</v>
      </c>
      <c r="C11" s="49"/>
      <c r="D11" s="49"/>
      <c r="E11" s="49"/>
      <c r="F11" s="49"/>
      <c r="H11" s="71"/>
    </row>
    <row r="12" spans="1:12">
      <c r="A12" s="23">
        <v>8</v>
      </c>
      <c r="B12" s="26" t="s">
        <v>55</v>
      </c>
      <c r="C12" s="49"/>
      <c r="D12" s="49"/>
      <c r="E12" s="49"/>
      <c r="F12" s="65"/>
    </row>
    <row r="13" spans="1:12" ht="30">
      <c r="A13" s="23">
        <v>9</v>
      </c>
      <c r="B13" s="26" t="s">
        <v>56</v>
      </c>
      <c r="C13" s="49"/>
      <c r="D13" s="49"/>
      <c r="E13" s="49"/>
      <c r="F13" s="65"/>
    </row>
    <row r="14" spans="1:12">
      <c r="A14" s="23">
        <v>10</v>
      </c>
      <c r="B14" s="26" t="s">
        <v>57</v>
      </c>
      <c r="C14" s="49"/>
      <c r="D14" s="49"/>
      <c r="E14" s="49"/>
      <c r="F14" s="49"/>
    </row>
    <row r="15" spans="1:12" ht="30">
      <c r="A15" s="23">
        <v>11</v>
      </c>
      <c r="B15" s="26" t="s">
        <v>58</v>
      </c>
      <c r="C15" s="65">
        <f>IF(C6&gt;0,C6*1%,0)</f>
        <v>0</v>
      </c>
      <c r="D15" s="49">
        <f>IF(D6&gt;0,D6*1%,0)</f>
        <v>0</v>
      </c>
      <c r="E15" s="65">
        <f>IF(E6&gt;0,E6*1%,0)</f>
        <v>0</v>
      </c>
      <c r="F15" s="65">
        <f>IF(F6&gt;0,F6*1%,0)</f>
        <v>0</v>
      </c>
    </row>
    <row r="16" spans="1:12" s="51" customFormat="1">
      <c r="A16" s="49">
        <v>12</v>
      </c>
      <c r="B16" s="50" t="s">
        <v>59</v>
      </c>
      <c r="C16" s="65"/>
      <c r="D16" s="65"/>
      <c r="E16" s="65"/>
      <c r="F16" s="65"/>
      <c r="H16" s="17"/>
      <c r="I16" s="17"/>
    </row>
    <row r="17" spans="1:22">
      <c r="A17" s="23">
        <v>13</v>
      </c>
      <c r="B17" s="24" t="s">
        <v>60</v>
      </c>
      <c r="C17" s="65">
        <f>SUM(C9:C16)</f>
        <v>0</v>
      </c>
      <c r="D17" s="65">
        <f>SUM(D9:D16)</f>
        <v>0</v>
      </c>
      <c r="E17" s="65">
        <f>SUM(E9:E16)</f>
        <v>0</v>
      </c>
      <c r="F17" s="65">
        <f>SUM(F9:F16)</f>
        <v>0</v>
      </c>
    </row>
    <row r="18" spans="1:22">
      <c r="A18" s="23">
        <v>14</v>
      </c>
      <c r="B18" s="25" t="s">
        <v>61</v>
      </c>
      <c r="C18" s="65"/>
      <c r="D18" s="65"/>
      <c r="E18" s="65"/>
      <c r="F18" s="65"/>
    </row>
    <row r="19" spans="1:22">
      <c r="A19" s="23">
        <v>15</v>
      </c>
      <c r="B19" s="25" t="s">
        <v>62</v>
      </c>
      <c r="C19" s="65">
        <f>IF((C8-C17)&gt;0,(C8-C17),0)</f>
        <v>0</v>
      </c>
      <c r="D19" s="65">
        <f>IF((D8-D17)&gt;0,(D8-D17),0)</f>
        <v>0</v>
      </c>
      <c r="E19" s="65">
        <f>IF((E8-E17)&gt;0,(E8-E17),0)</f>
        <v>0</v>
      </c>
      <c r="F19" s="65">
        <f>IF((F8-F17)&gt;0,(F8-F17),0)</f>
        <v>0</v>
      </c>
    </row>
    <row r="20" spans="1:22">
      <c r="A20" s="23">
        <v>16</v>
      </c>
      <c r="B20" s="25" t="s">
        <v>63</v>
      </c>
      <c r="C20" s="49">
        <f>IF((C8-C17)&lt;0,(C8-C17),0)</f>
        <v>0</v>
      </c>
      <c r="D20" s="49">
        <f>IF((D8-D17)&lt;0,(D8-D17),0)</f>
        <v>0</v>
      </c>
      <c r="E20" s="49">
        <f>IF((E8-E17)&lt;0,(E8-E17),0)</f>
        <v>0</v>
      </c>
      <c r="F20" s="49">
        <f>IF((F8-F17)&lt;0,(F8-F17),0)</f>
        <v>0</v>
      </c>
    </row>
    <row r="21" spans="1:22">
      <c r="A21" s="23">
        <v>17</v>
      </c>
      <c r="B21" s="24" t="s">
        <v>64</v>
      </c>
      <c r="C21" s="49"/>
      <c r="D21" s="49"/>
      <c r="E21" s="49"/>
      <c r="F21" s="49"/>
    </row>
    <row r="22" spans="1:22" s="4" customFormat="1">
      <c r="A22" s="23">
        <v>18</v>
      </c>
      <c r="B22" s="25" t="s">
        <v>65</v>
      </c>
      <c r="C22" s="49"/>
      <c r="D22" s="49"/>
      <c r="E22" s="49"/>
      <c r="F22" s="4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23">
        <v>19</v>
      </c>
      <c r="B23" s="27" t="s">
        <v>66</v>
      </c>
      <c r="C23" s="49"/>
      <c r="D23" s="49"/>
      <c r="E23" s="49"/>
      <c r="F23" s="49"/>
    </row>
    <row r="24" spans="1:22">
      <c r="A24" s="23">
        <v>20</v>
      </c>
      <c r="B24" s="27" t="s">
        <v>67</v>
      </c>
      <c r="C24" s="65">
        <f>C8+C21</f>
        <v>0</v>
      </c>
      <c r="D24" s="65">
        <f>D8+D21</f>
        <v>0</v>
      </c>
      <c r="E24" s="65">
        <f>E8+E21</f>
        <v>0</v>
      </c>
      <c r="F24" s="65">
        <f>F8+F21</f>
        <v>0</v>
      </c>
    </row>
    <row r="25" spans="1:22">
      <c r="A25" s="23">
        <v>21</v>
      </c>
      <c r="B25" s="27" t="s">
        <v>68</v>
      </c>
      <c r="C25" s="65">
        <f>C17+C22</f>
        <v>0</v>
      </c>
      <c r="D25" s="65">
        <f>D17+D22</f>
        <v>0</v>
      </c>
      <c r="E25" s="65">
        <f>E17+E22</f>
        <v>0</v>
      </c>
      <c r="F25" s="65">
        <f>F17+F22</f>
        <v>0</v>
      </c>
    </row>
    <row r="26" spans="1:22">
      <c r="A26" s="23">
        <v>22</v>
      </c>
      <c r="B26" s="27" t="s">
        <v>69</v>
      </c>
      <c r="C26" s="21"/>
      <c r="D26" s="21"/>
      <c r="E26" s="21"/>
      <c r="F26" s="21"/>
    </row>
    <row r="27" spans="1:22">
      <c r="A27" s="23">
        <v>23</v>
      </c>
      <c r="B27" s="23" t="s">
        <v>70</v>
      </c>
      <c r="C27" s="60">
        <f>IF((C24-C25)&gt;0,(C24-C25),0)</f>
        <v>0</v>
      </c>
      <c r="D27" s="60">
        <f>IF((D24-D25)&gt;0,(D24-D25),0)</f>
        <v>0</v>
      </c>
      <c r="E27" s="60">
        <f>IF((E24-E25)&gt;0,(E24-E25),0)</f>
        <v>0</v>
      </c>
      <c r="F27" s="60">
        <f>IF((F24-F25)&gt;0,(F24-F25),0)</f>
        <v>0</v>
      </c>
    </row>
    <row r="28" spans="1:22">
      <c r="A28" s="23">
        <v>24</v>
      </c>
      <c r="B28" s="23" t="s">
        <v>71</v>
      </c>
      <c r="C28" s="21">
        <f>IF((C24-C25)&lt;0,(C24-C25),0)</f>
        <v>0</v>
      </c>
      <c r="D28" s="21">
        <f>IF((D24-D25)&lt;0,(D24-D25),0)</f>
        <v>0</v>
      </c>
      <c r="E28" s="21">
        <f>IF((E24-E25)&lt;0,(E24-E25),0)</f>
        <v>0</v>
      </c>
      <c r="F28" s="21">
        <f>IF((F24-F25)&lt;0,(F24-F25),0)</f>
        <v>0</v>
      </c>
    </row>
    <row r="30" spans="1:22">
      <c r="B30" s="17" t="s">
        <v>72</v>
      </c>
      <c r="C30" s="17">
        <f>C27-Bilant!E39</f>
        <v>0</v>
      </c>
      <c r="D30" s="17">
        <f>D27-Bilant!F39</f>
        <v>0</v>
      </c>
      <c r="E30" s="17">
        <f>E27-Bilant!G39</f>
        <v>0</v>
      </c>
      <c r="F30" s="17">
        <f>F27-Bilant!H39</f>
        <v>0</v>
      </c>
    </row>
    <row r="48" spans="3:6">
      <c r="C48" s="28"/>
      <c r="D48" s="28"/>
      <c r="E48" s="28"/>
      <c r="F48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abSelected="1" topLeftCell="A25" workbookViewId="0">
      <selection activeCell="J27" sqref="J27"/>
    </sheetView>
  </sheetViews>
  <sheetFormatPr defaultRowHeight="15"/>
  <cols>
    <col min="1" max="1" width="9.140625" style="17"/>
    <col min="2" max="2" width="51.140625" style="17" customWidth="1"/>
    <col min="3" max="3" width="10.85546875" style="17" customWidth="1"/>
    <col min="4" max="4" width="12.140625" style="17" customWidth="1"/>
    <col min="5" max="5" width="12.5703125" style="17" customWidth="1"/>
    <col min="6" max="6" width="12.7109375" style="17" customWidth="1"/>
    <col min="7" max="16384" width="9.140625" style="17"/>
  </cols>
  <sheetData>
    <row r="1" spans="1:11" ht="15.75" thickBot="1">
      <c r="A1" s="29"/>
      <c r="B1" s="30" t="s">
        <v>73</v>
      </c>
      <c r="C1" s="31"/>
      <c r="D1" s="31"/>
      <c r="E1" s="31"/>
      <c r="F1" s="31"/>
    </row>
    <row r="2" spans="1:11">
      <c r="A2" s="116" t="s">
        <v>74</v>
      </c>
      <c r="B2" s="116" t="s">
        <v>75</v>
      </c>
      <c r="C2" s="118"/>
      <c r="D2" s="119"/>
      <c r="E2" s="119"/>
      <c r="F2" s="120"/>
    </row>
    <row r="3" spans="1:11" ht="15.75" thickBot="1">
      <c r="A3" s="117"/>
      <c r="B3" s="117"/>
      <c r="C3" s="32" t="s">
        <v>45</v>
      </c>
      <c r="D3" s="32" t="s">
        <v>46</v>
      </c>
      <c r="E3" s="32" t="s">
        <v>47</v>
      </c>
      <c r="F3" s="32" t="s">
        <v>108</v>
      </c>
    </row>
    <row r="4" spans="1:11" ht="15.75" thickBot="1">
      <c r="A4" s="33" t="s">
        <v>76</v>
      </c>
      <c r="B4" s="34" t="s">
        <v>77</v>
      </c>
      <c r="C4" s="66"/>
      <c r="D4" s="66">
        <f>C31</f>
        <v>0</v>
      </c>
      <c r="E4" s="66">
        <f>D31</f>
        <v>0</v>
      </c>
      <c r="F4" s="66">
        <f>E31</f>
        <v>0</v>
      </c>
    </row>
    <row r="5" spans="1:11" ht="15.75" thickBot="1">
      <c r="A5" s="33" t="s">
        <v>4</v>
      </c>
      <c r="B5" s="34" t="s">
        <v>78</v>
      </c>
      <c r="C5" s="49">
        <f>SUM(C6:C9)</f>
        <v>0</v>
      </c>
      <c r="D5" s="49">
        <f>SUM(D6:D9)</f>
        <v>0</v>
      </c>
      <c r="E5" s="49">
        <f>SUM(E6:E9)</f>
        <v>0</v>
      </c>
      <c r="F5" s="49">
        <f>SUM(F6:F9)</f>
        <v>0</v>
      </c>
    </row>
    <row r="6" spans="1:11" ht="15.75" thickBot="1">
      <c r="A6" s="35">
        <v>1</v>
      </c>
      <c r="B6" s="36" t="s">
        <v>79</v>
      </c>
      <c r="C6" s="49">
        <f>CPP!C5</f>
        <v>0</v>
      </c>
      <c r="D6" s="49">
        <f>CPP!D5</f>
        <v>0</v>
      </c>
      <c r="E6" s="49">
        <f>CPP!E5</f>
        <v>0</v>
      </c>
      <c r="F6" s="49">
        <f>CPP!F5</f>
        <v>0</v>
      </c>
    </row>
    <row r="7" spans="1:11" ht="15.75" thickBot="1">
      <c r="A7" s="35">
        <v>2</v>
      </c>
      <c r="B7" s="36" t="s">
        <v>80</v>
      </c>
      <c r="C7" s="49"/>
      <c r="D7" s="49">
        <v>0</v>
      </c>
      <c r="E7" s="49">
        <v>0</v>
      </c>
      <c r="F7" s="49">
        <v>0</v>
      </c>
    </row>
    <row r="8" spans="1:11" ht="15.75" thickBot="1">
      <c r="A8" s="35">
        <v>3</v>
      </c>
      <c r="B8" s="36" t="s">
        <v>81</v>
      </c>
      <c r="C8" s="49"/>
      <c r="D8" s="49">
        <v>0</v>
      </c>
      <c r="E8" s="49">
        <v>0</v>
      </c>
      <c r="F8" s="49">
        <v>0</v>
      </c>
    </row>
    <row r="9" spans="1:11" ht="15.75" thickBot="1">
      <c r="A9" s="35">
        <v>4</v>
      </c>
      <c r="B9" s="37" t="s">
        <v>82</v>
      </c>
      <c r="C9" s="49"/>
      <c r="D9" s="49">
        <v>0</v>
      </c>
      <c r="E9" s="49">
        <f>E20</f>
        <v>0</v>
      </c>
      <c r="F9" s="49">
        <f>F20</f>
        <v>0</v>
      </c>
    </row>
    <row r="10" spans="1:11" ht="15.75" thickBot="1">
      <c r="A10" s="38"/>
      <c r="B10" s="39" t="s">
        <v>83</v>
      </c>
      <c r="C10" s="65">
        <f>C4+C5</f>
        <v>0</v>
      </c>
      <c r="D10" s="65">
        <f>D4+D5</f>
        <v>0</v>
      </c>
      <c r="E10" s="65">
        <f>E4+E5</f>
        <v>0</v>
      </c>
      <c r="F10" s="65">
        <f>F4+F5</f>
        <v>0</v>
      </c>
    </row>
    <row r="11" spans="1:11" ht="15.75" thickBot="1">
      <c r="A11" s="40" t="s">
        <v>5</v>
      </c>
      <c r="B11" s="41" t="s">
        <v>84</v>
      </c>
      <c r="C11" s="65">
        <f>SUM(C12:C19)</f>
        <v>0</v>
      </c>
      <c r="D11" s="65">
        <f>SUM(D12:D19)</f>
        <v>0</v>
      </c>
      <c r="E11" s="65">
        <f>SUM(E12:E19)</f>
        <v>0</v>
      </c>
      <c r="F11" s="65">
        <f>SUM(F12:F19)</f>
        <v>0</v>
      </c>
    </row>
    <row r="12" spans="1:11" ht="30.75" thickBot="1">
      <c r="A12" s="35">
        <v>1</v>
      </c>
      <c r="B12" s="36" t="s">
        <v>85</v>
      </c>
      <c r="C12" s="65">
        <f>CPP!C9</f>
        <v>0</v>
      </c>
      <c r="D12" s="49">
        <f>CPP!D9</f>
        <v>0</v>
      </c>
      <c r="E12" s="65">
        <f>CPP!E9</f>
        <v>0</v>
      </c>
      <c r="F12" s="65">
        <f>CPP!F9</f>
        <v>0</v>
      </c>
      <c r="H12" s="51"/>
      <c r="I12" s="51"/>
      <c r="J12" s="51"/>
      <c r="K12" s="51"/>
    </row>
    <row r="13" spans="1:11" ht="15.75" thickBot="1">
      <c r="A13" s="35">
        <v>2</v>
      </c>
      <c r="B13" s="36" t="s">
        <v>53</v>
      </c>
      <c r="C13" s="49">
        <f>CPP!C10</f>
        <v>0</v>
      </c>
      <c r="D13" s="49">
        <f>CPP!D10</f>
        <v>0</v>
      </c>
      <c r="E13" s="49">
        <f>CPP!E10</f>
        <v>0</v>
      </c>
      <c r="F13" s="49">
        <f>CPP!F10</f>
        <v>0</v>
      </c>
    </row>
    <row r="14" spans="1:11" ht="15.75" thickBot="1">
      <c r="A14" s="35">
        <v>3</v>
      </c>
      <c r="B14" s="36" t="s">
        <v>54</v>
      </c>
      <c r="C14" s="49">
        <f>CPP!C11</f>
        <v>0</v>
      </c>
      <c r="D14" s="49">
        <f>CPP!D11</f>
        <v>0</v>
      </c>
      <c r="E14" s="49">
        <f>CPP!E11</f>
        <v>0</v>
      </c>
      <c r="F14" s="49">
        <f>CPP!F11</f>
        <v>0</v>
      </c>
    </row>
    <row r="15" spans="1:11" ht="15.75" thickBot="1">
      <c r="A15" s="35">
        <v>4</v>
      </c>
      <c r="B15" s="36" t="s">
        <v>55</v>
      </c>
      <c r="C15" s="49">
        <f>CPP!C12</f>
        <v>0</v>
      </c>
      <c r="D15" s="49">
        <f>CPP!D12</f>
        <v>0</v>
      </c>
      <c r="E15" s="49">
        <f>CPP!E12</f>
        <v>0</v>
      </c>
      <c r="F15" s="65">
        <f>CPP!F12</f>
        <v>0</v>
      </c>
    </row>
    <row r="16" spans="1:11" ht="30.75" thickBot="1">
      <c r="A16" s="35">
        <v>5</v>
      </c>
      <c r="B16" s="36" t="s">
        <v>86</v>
      </c>
      <c r="C16" s="49">
        <f>CPP!C13</f>
        <v>0</v>
      </c>
      <c r="D16" s="49">
        <f>CPP!D13</f>
        <v>0</v>
      </c>
      <c r="E16" s="49">
        <f>CPP!E13</f>
        <v>0</v>
      </c>
      <c r="F16" s="65">
        <f>CPP!F13</f>
        <v>0</v>
      </c>
    </row>
    <row r="17" spans="1:10" ht="15.75" thickBot="1">
      <c r="A17" s="35">
        <v>6</v>
      </c>
      <c r="B17" s="36" t="s">
        <v>57</v>
      </c>
      <c r="C17" s="49">
        <f>CPP!C14</f>
        <v>0</v>
      </c>
      <c r="D17" s="49">
        <f>CPP!D14</f>
        <v>0</v>
      </c>
      <c r="E17" s="49">
        <f>CPP!E14</f>
        <v>0</v>
      </c>
      <c r="F17" s="49">
        <f>CPP!F14</f>
        <v>0</v>
      </c>
    </row>
    <row r="18" spans="1:10" ht="15.75" thickBot="1">
      <c r="A18" s="35">
        <v>7</v>
      </c>
      <c r="B18" s="36" t="s">
        <v>87</v>
      </c>
      <c r="C18" s="49">
        <v>0</v>
      </c>
      <c r="D18" s="49">
        <v>0</v>
      </c>
      <c r="E18" s="49">
        <v>0</v>
      </c>
      <c r="F18" s="49">
        <v>0</v>
      </c>
    </row>
    <row r="19" spans="1:10" ht="15.75" thickBot="1">
      <c r="A19" s="35">
        <v>8</v>
      </c>
      <c r="B19" s="36" t="s">
        <v>59</v>
      </c>
      <c r="C19" s="70"/>
      <c r="D19" s="70"/>
      <c r="E19" s="70"/>
      <c r="F19" s="70"/>
      <c r="H19" s="51"/>
      <c r="I19" s="51"/>
      <c r="J19" s="51"/>
    </row>
    <row r="20" spans="1:10" ht="30" thickBot="1">
      <c r="A20" s="33" t="s">
        <v>88</v>
      </c>
      <c r="B20" s="34" t="s">
        <v>89</v>
      </c>
      <c r="C20" s="49">
        <f>C9</f>
        <v>0</v>
      </c>
      <c r="D20" s="49">
        <f>D9</f>
        <v>0</v>
      </c>
      <c r="E20" s="49">
        <v>0</v>
      </c>
      <c r="F20" s="49">
        <v>0</v>
      </c>
    </row>
    <row r="21" spans="1:10" ht="15.75" thickBot="1">
      <c r="A21" s="33" t="s">
        <v>90</v>
      </c>
      <c r="B21" s="34" t="s">
        <v>91</v>
      </c>
      <c r="C21" s="49"/>
      <c r="D21" s="49">
        <f>D22+D23</f>
        <v>0</v>
      </c>
      <c r="E21" s="49">
        <f>E22+E23</f>
        <v>0</v>
      </c>
      <c r="F21" s="49">
        <f>F22+F23</f>
        <v>0</v>
      </c>
    </row>
    <row r="22" spans="1:10" ht="15.75" thickBot="1">
      <c r="A22" s="35"/>
      <c r="B22" s="36" t="s">
        <v>92</v>
      </c>
      <c r="C22" s="49"/>
      <c r="D22" s="49">
        <f>D7</f>
        <v>0</v>
      </c>
      <c r="E22" s="49">
        <f>E7</f>
        <v>0</v>
      </c>
      <c r="F22" s="49">
        <f>F7</f>
        <v>0</v>
      </c>
    </row>
    <row r="23" spans="1:10" ht="15.75" thickBot="1">
      <c r="A23" s="35"/>
      <c r="B23" s="36" t="s">
        <v>93</v>
      </c>
      <c r="C23" s="49">
        <f>CPP!C22</f>
        <v>0</v>
      </c>
      <c r="D23" s="49">
        <f>CPP!D22</f>
        <v>0</v>
      </c>
      <c r="E23" s="49">
        <f>CPP!E22</f>
        <v>0</v>
      </c>
      <c r="F23" s="49">
        <f>CPP!F22</f>
        <v>0</v>
      </c>
    </row>
    <row r="24" spans="1:10" ht="15.75" thickBot="1">
      <c r="A24" s="42" t="s">
        <v>94</v>
      </c>
      <c r="B24" s="43" t="s">
        <v>95</v>
      </c>
      <c r="C24" s="65">
        <f>C25-C26+C27</f>
        <v>0</v>
      </c>
      <c r="D24" s="65">
        <f>D25-D26+D27</f>
        <v>0</v>
      </c>
      <c r="E24" s="65">
        <f>E25-E26+E27</f>
        <v>0</v>
      </c>
      <c r="F24" s="65">
        <f>F25-F26+F27</f>
        <v>0</v>
      </c>
    </row>
    <row r="25" spans="1:10" ht="15.75" thickBot="1">
      <c r="A25" s="35">
        <v>1</v>
      </c>
      <c r="B25" s="36" t="s">
        <v>96</v>
      </c>
      <c r="C25" s="65"/>
      <c r="D25" s="65"/>
      <c r="E25" s="65"/>
      <c r="F25" s="65"/>
    </row>
    <row r="26" spans="1:10" ht="15.75" thickBot="1">
      <c r="A26" s="35">
        <v>2</v>
      </c>
      <c r="B26" s="36" t="s">
        <v>97</v>
      </c>
      <c r="C26" s="65"/>
      <c r="D26" s="65"/>
      <c r="E26" s="65"/>
      <c r="F26" s="65"/>
    </row>
    <row r="27" spans="1:10" ht="15.75" thickBot="1">
      <c r="A27" s="35">
        <v>3</v>
      </c>
      <c r="B27" s="36" t="s">
        <v>98</v>
      </c>
      <c r="C27" s="65">
        <f>CPP!C15</f>
        <v>0</v>
      </c>
      <c r="D27" s="65">
        <f>CPP!D15</f>
        <v>0</v>
      </c>
      <c r="E27" s="65">
        <f>CPP!E15</f>
        <v>0</v>
      </c>
      <c r="F27" s="65">
        <f>CPP!F15</f>
        <v>0</v>
      </c>
    </row>
    <row r="28" spans="1:10" ht="15.75" thickBot="1">
      <c r="A28" s="44" t="s">
        <v>99</v>
      </c>
      <c r="B28" s="45" t="s">
        <v>100</v>
      </c>
      <c r="C28" s="65"/>
      <c r="D28" s="65"/>
      <c r="E28" s="65"/>
      <c r="F28" s="65"/>
    </row>
    <row r="29" spans="1:10" ht="15.75" thickBot="1">
      <c r="A29" s="38" t="s">
        <v>101</v>
      </c>
      <c r="B29" s="39" t="s">
        <v>102</v>
      </c>
      <c r="C29" s="65">
        <f>C11+C20+C21+C24+C28</f>
        <v>0</v>
      </c>
      <c r="D29" s="65">
        <f>D11+D20+D21+D24+D28</f>
        <v>0</v>
      </c>
      <c r="E29" s="65">
        <f>E11+E20+E21+E24+E28</f>
        <v>0</v>
      </c>
      <c r="F29" s="65">
        <f>F11+F20+F21+F24+F28</f>
        <v>0</v>
      </c>
    </row>
    <row r="30" spans="1:10" ht="15.75" thickBot="1">
      <c r="A30" s="40" t="s">
        <v>103</v>
      </c>
      <c r="B30" s="41" t="s">
        <v>104</v>
      </c>
      <c r="C30" s="65">
        <f>C5-C29</f>
        <v>0</v>
      </c>
      <c r="D30" s="65">
        <f>D5-D29</f>
        <v>0</v>
      </c>
      <c r="E30" s="65">
        <f>E5-E29</f>
        <v>0</v>
      </c>
      <c r="F30" s="65">
        <f>F5-F29</f>
        <v>0</v>
      </c>
    </row>
    <row r="31" spans="1:10" ht="15.75" thickBot="1">
      <c r="A31" s="33" t="s">
        <v>105</v>
      </c>
      <c r="B31" s="34" t="s">
        <v>106</v>
      </c>
      <c r="C31" s="65">
        <f>C4+C30</f>
        <v>0</v>
      </c>
      <c r="D31" s="65">
        <f>D4+D30</f>
        <v>0</v>
      </c>
      <c r="E31" s="65">
        <f>E4+E30</f>
        <v>0</v>
      </c>
      <c r="F31" s="65">
        <f>F4+F30</f>
        <v>0</v>
      </c>
    </row>
    <row r="33" spans="2:6">
      <c r="B33" s="46" t="s">
        <v>107</v>
      </c>
      <c r="C33" s="57">
        <f>C31-Bilant!E18</f>
        <v>0</v>
      </c>
      <c r="D33" s="57">
        <f>D31-Bilant!F18</f>
        <v>0</v>
      </c>
      <c r="E33" s="57">
        <f>E31-Bilant!G18</f>
        <v>0</v>
      </c>
      <c r="F33" s="57">
        <f>F31-Bilant!H18</f>
        <v>0</v>
      </c>
    </row>
    <row r="34" spans="2:6">
      <c r="D34" s="28"/>
      <c r="E34" s="28"/>
      <c r="F34" s="28"/>
    </row>
  </sheetData>
  <mergeCells count="3">
    <mergeCell ref="A2:A3"/>
    <mergeCell ref="B2:B3"/>
    <mergeCell ref="C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CPP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 Oana Alexandra</dc:creator>
  <cp:lastModifiedBy>user</cp:lastModifiedBy>
  <dcterms:created xsi:type="dcterms:W3CDTF">2018-03-03T09:06:16Z</dcterms:created>
  <dcterms:modified xsi:type="dcterms:W3CDTF">2018-09-12T06:46:23Z</dcterms:modified>
</cp:coreProperties>
</file>